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3120" yWindow="2720" windowWidth="28940" windowHeight="15880" tabRatio="495"/>
  </bookViews>
  <sheets>
    <sheet name="SOLL-IST-Werte" sheetId="1" r:id="rId1"/>
    <sheet name="Release Fortschritt" sheetId="2" r:id="rId2"/>
    <sheet name="Release Aufwände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M13" i="1"/>
  <c r="O13" i="1"/>
  <c r="Q13" i="1"/>
  <c r="I13" i="1"/>
  <c r="G13" i="1"/>
  <c r="E13" i="1"/>
  <c r="C13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C22" i="1"/>
  <c r="C12" i="1"/>
  <c r="D12" i="1"/>
  <c r="D15" i="1"/>
  <c r="C26" i="1"/>
  <c r="D26" i="1"/>
  <c r="D27" i="1"/>
  <c r="E12" i="1"/>
  <c r="E15" i="1"/>
  <c r="E26" i="1"/>
  <c r="E27" i="1"/>
  <c r="F12" i="1"/>
  <c r="F15" i="1"/>
  <c r="F26" i="1"/>
  <c r="F27" i="1"/>
  <c r="G12" i="1"/>
  <c r="G15" i="1"/>
  <c r="G26" i="1"/>
  <c r="G27" i="1"/>
  <c r="H12" i="1"/>
  <c r="H15" i="1"/>
  <c r="H26" i="1"/>
  <c r="H27" i="1"/>
  <c r="I12" i="1"/>
  <c r="I15" i="1"/>
  <c r="I26" i="1"/>
  <c r="I27" i="1"/>
  <c r="J12" i="1"/>
  <c r="J15" i="1"/>
  <c r="J26" i="1"/>
  <c r="J27" i="1"/>
  <c r="K12" i="1"/>
  <c r="K15" i="1"/>
  <c r="K26" i="1"/>
  <c r="K27" i="1"/>
  <c r="L12" i="1"/>
  <c r="L15" i="1"/>
  <c r="L26" i="1"/>
  <c r="L27" i="1"/>
  <c r="C15" i="1"/>
  <c r="C27" i="1"/>
  <c r="M15" i="1"/>
  <c r="N15" i="1"/>
  <c r="O15" i="1"/>
  <c r="P15" i="1"/>
  <c r="Q15" i="1"/>
  <c r="R15" i="1"/>
  <c r="C21" i="1"/>
  <c r="E21" i="1"/>
  <c r="G21" i="1"/>
  <c r="I21" i="1"/>
  <c r="K21" i="1"/>
  <c r="M21" i="1"/>
  <c r="O21" i="1"/>
  <c r="Q2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C14" i="1"/>
  <c r="E14" i="1"/>
  <c r="G14" i="1"/>
  <c r="I14" i="1"/>
  <c r="K14" i="1"/>
  <c r="C8" i="1"/>
  <c r="E8" i="1"/>
  <c r="G8" i="1"/>
  <c r="I8" i="1"/>
  <c r="K8" i="1"/>
  <c r="M8" i="1"/>
  <c r="O8" i="1"/>
  <c r="Q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</calcChain>
</file>

<file path=xl/sharedStrings.xml><?xml version="1.0" encoding="utf-8"?>
<sst xmlns="http://schemas.openxmlformats.org/spreadsheetml/2006/main" count="25" uniqueCount="23">
  <si>
    <t>Soll-Werte</t>
  </si>
  <si>
    <t>Kummulierte EP pro Woche</t>
  </si>
  <si>
    <t>Release Estimation Points</t>
  </si>
  <si>
    <t>IST-Werte</t>
  </si>
  <si>
    <t>EP pro Woche</t>
  </si>
  <si>
    <t>ø Kummulierte EP pro Sprint</t>
  </si>
  <si>
    <t>ø Kummulierte EP pro Woche</t>
  </si>
  <si>
    <t>Kummulierte EP pro Sprint</t>
  </si>
  <si>
    <t>EP pro Sprint</t>
  </si>
  <si>
    <t>Release-Planung</t>
  </si>
  <si>
    <t>Release-Fortschritt:</t>
  </si>
  <si>
    <t>Release-Aufwände:</t>
  </si>
  <si>
    <t>Woche:</t>
  </si>
  <si>
    <t>Sprint:</t>
  </si>
  <si>
    <t>ø Kummul. Aufwände pro Woche</t>
  </si>
  <si>
    <t>ø Kummul. Aufwände pro Sprint</t>
  </si>
  <si>
    <t>Fertigstellungsgrad</t>
  </si>
  <si>
    <t>PD pro Woche</t>
  </si>
  <si>
    <t>Kummulierte PD pro Woche</t>
  </si>
  <si>
    <t>Initial Release Effort (days) Estimation</t>
  </si>
  <si>
    <t>Current Cost Estimation</t>
  </si>
  <si>
    <t>Initial Cost Estimation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</si>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</sst>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\ \E\P"/>
    <numFmt numFmtId="165" formatCode="\K\W\ 0"/>
    <numFmt numFmtId="166" formatCode="\#\ #0"/>
    <numFmt numFmtId="167" formatCode="\K\W\ #0"/>
    <numFmt numFmtId="168" formatCode="#0\ \P\T"/>
    <numFmt numFmtId="169" formatCode="#0\ \P\D"/>
    <numFmt numFmtId="170" formatCode="0.0%"/>
    <numFmt numFmtId="171" formatCode="0\ \P\D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36A9E0"/>
      <name val="Calibri"/>
      <scheme val="minor"/>
    </font>
    <font>
      <b/>
      <sz val="14"/>
      <color rgb="FF95C11E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22"/>
      <color rgb="FF36A9E0"/>
      <name val="Calibri"/>
      <scheme val="minor"/>
    </font>
    <font>
      <b/>
      <sz val="36"/>
      <color rgb="FF95C11E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36A9E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5C11E"/>
        <bgColor indexed="64"/>
      </patternFill>
    </fill>
    <fill>
      <patternFill patternType="solid">
        <fgColor rgb="FFCEF77D"/>
        <bgColor indexed="64"/>
      </patternFill>
    </fill>
    <fill>
      <patternFill patternType="solid">
        <fgColor rgb="FFE2F7C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5F2F8"/>
        <bgColor indexed="64"/>
      </patternFill>
    </fill>
    <fill>
      <patternFill patternType="solid">
        <fgColor rgb="FF87D1E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Border="1" applyAlignment="1"/>
    <xf numFmtId="164" fontId="1" fillId="3" borderId="3" xfId="0" applyNumberFormat="1" applyFont="1" applyFill="1" applyBorder="1" applyAlignment="1">
      <alignment horizontal="center" vertical="center"/>
    </xf>
    <xf numFmtId="0" fontId="0" fillId="9" borderId="14" xfId="0" applyFill="1" applyBorder="1"/>
    <xf numFmtId="0" fontId="0" fillId="9" borderId="13" xfId="0" applyFill="1" applyBorder="1"/>
    <xf numFmtId="0" fontId="0" fillId="3" borderId="21" xfId="0" applyFill="1" applyBorder="1"/>
    <xf numFmtId="0" fontId="0" fillId="3" borderId="23" xfId="0" applyFill="1" applyBorder="1"/>
    <xf numFmtId="0" fontId="0" fillId="3" borderId="24" xfId="0" applyFill="1" applyBorder="1"/>
    <xf numFmtId="0" fontId="0" fillId="10" borderId="17" xfId="0" applyFill="1" applyBorder="1"/>
    <xf numFmtId="0" fontId="0" fillId="10" borderId="13" xfId="0" applyFill="1" applyBorder="1"/>
    <xf numFmtId="0" fontId="0" fillId="10" borderId="14" xfId="0" applyFill="1" applyBorder="1"/>
    <xf numFmtId="0" fontId="7" fillId="0" borderId="0" xfId="0" applyFont="1"/>
    <xf numFmtId="0" fontId="1" fillId="9" borderId="7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right"/>
    </xf>
    <xf numFmtId="0" fontId="1" fillId="10" borderId="15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right"/>
    </xf>
    <xf numFmtId="0" fontId="1" fillId="9" borderId="15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" fillId="10" borderId="7" xfId="0" applyFont="1" applyFill="1" applyBorder="1" applyAlignment="1">
      <alignment horizontal="right"/>
    </xf>
    <xf numFmtId="0" fontId="1" fillId="10" borderId="16" xfId="0" applyFont="1" applyFill="1" applyBorder="1" applyAlignment="1">
      <alignment horizontal="right"/>
    </xf>
    <xf numFmtId="0" fontId="8" fillId="11" borderId="27" xfId="0" applyFont="1" applyFill="1" applyBorder="1"/>
    <xf numFmtId="0" fontId="0" fillId="0" borderId="28" xfId="0" applyBorder="1"/>
    <xf numFmtId="166" fontId="3" fillId="8" borderId="21" xfId="0" applyNumberFormat="1" applyFont="1" applyFill="1" applyBorder="1" applyAlignment="1">
      <alignment horizontal="center"/>
    </xf>
    <xf numFmtId="166" fontId="3" fillId="8" borderId="23" xfId="0" applyNumberFormat="1" applyFont="1" applyFill="1" applyBorder="1" applyAlignment="1">
      <alignment horizontal="center"/>
    </xf>
    <xf numFmtId="166" fontId="3" fillId="4" borderId="21" xfId="0" applyNumberFormat="1" applyFont="1" applyFill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6" fontId="3" fillId="8" borderId="24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2" xfId="0" applyBorder="1"/>
    <xf numFmtId="0" fontId="0" fillId="0" borderId="39" xfId="0" applyBorder="1"/>
    <xf numFmtId="0" fontId="0" fillId="0" borderId="35" xfId="0" applyBorder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7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169" fontId="1" fillId="5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1" fillId="0" borderId="28" xfId="0" applyFont="1" applyBorder="1"/>
    <xf numFmtId="0" fontId="1" fillId="0" borderId="28" xfId="0" applyFont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0" fontId="1" fillId="7" borderId="34" xfId="0" applyFont="1" applyFill="1" applyBorder="1" applyAlignment="1">
      <alignment horizontal="right"/>
    </xf>
    <xf numFmtId="0" fontId="0" fillId="7" borderId="4" xfId="0" applyFill="1" applyBorder="1"/>
    <xf numFmtId="0" fontId="6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0" fillId="3" borderId="43" xfId="0" applyFill="1" applyBorder="1"/>
    <xf numFmtId="0" fontId="0" fillId="3" borderId="44" xfId="0" applyFill="1" applyBorder="1"/>
    <xf numFmtId="0" fontId="9" fillId="0" borderId="0" xfId="0" applyFont="1" applyAlignment="1">
      <alignment horizontal="center" vertical="center"/>
    </xf>
    <xf numFmtId="164" fontId="0" fillId="7" borderId="9" xfId="0" applyNumberFormat="1" applyFill="1" applyBorder="1" applyAlignment="1">
      <alignment horizontal="right"/>
    </xf>
    <xf numFmtId="164" fontId="0" fillId="7" borderId="10" xfId="0" applyNumberFormat="1" applyFill="1" applyBorder="1" applyAlignment="1">
      <alignment horizontal="right"/>
    </xf>
    <xf numFmtId="164" fontId="0" fillId="7" borderId="20" xfId="0" applyNumberFormat="1" applyFill="1" applyBorder="1" applyAlignment="1">
      <alignment horizontal="right"/>
    </xf>
    <xf numFmtId="171" fontId="0" fillId="10" borderId="5" xfId="0" applyNumberFormat="1" applyFill="1" applyBorder="1" applyAlignment="1">
      <alignment horizontal="right"/>
    </xf>
    <xf numFmtId="171" fontId="0" fillId="10" borderId="6" xfId="0" applyNumberFormat="1" applyFill="1" applyBorder="1" applyAlignment="1">
      <alignment horizontal="right"/>
    </xf>
    <xf numFmtId="171" fontId="0" fillId="10" borderId="17" xfId="0" applyNumberFormat="1" applyFill="1" applyBorder="1" applyAlignment="1">
      <alignment horizontal="right"/>
    </xf>
    <xf numFmtId="164" fontId="0" fillId="10" borderId="5" xfId="0" applyNumberFormat="1" applyFill="1" applyBorder="1" applyAlignment="1">
      <alignment horizontal="right"/>
    </xf>
    <xf numFmtId="164" fontId="0" fillId="10" borderId="6" xfId="0" applyNumberFormat="1" applyFill="1" applyBorder="1" applyAlignment="1">
      <alignment horizontal="right"/>
    </xf>
    <xf numFmtId="164" fontId="0" fillId="10" borderId="7" xfId="0" applyNumberFormat="1" applyFill="1" applyBorder="1" applyAlignment="1">
      <alignment horizontal="right"/>
    </xf>
    <xf numFmtId="164" fontId="0" fillId="10" borderId="8" xfId="0" applyNumberFormat="1" applyFill="1" applyBorder="1" applyAlignment="1">
      <alignment horizontal="right"/>
    </xf>
    <xf numFmtId="164" fontId="0" fillId="10" borderId="25" xfId="0" applyNumberFormat="1" applyFill="1" applyBorder="1" applyAlignment="1">
      <alignment horizontal="right"/>
    </xf>
    <xf numFmtId="164" fontId="0" fillId="9" borderId="5" xfId="0" applyNumberFormat="1" applyFill="1" applyBorder="1" applyAlignment="1">
      <alignment horizontal="right"/>
    </xf>
    <xf numFmtId="164" fontId="0" fillId="9" borderId="6" xfId="0" applyNumberFormat="1" applyFill="1" applyBorder="1" applyAlignment="1">
      <alignment horizontal="right"/>
    </xf>
    <xf numFmtId="0" fontId="1" fillId="0" borderId="27" xfId="0" applyFont="1" applyBorder="1"/>
    <xf numFmtId="171" fontId="1" fillId="0" borderId="29" xfId="0" applyNumberFormat="1" applyFont="1" applyBorder="1" applyAlignment="1">
      <alignment horizontal="right"/>
    </xf>
    <xf numFmtId="171" fontId="1" fillId="0" borderId="30" xfId="0" applyNumberFormat="1" applyFont="1" applyBorder="1" applyAlignment="1">
      <alignment horizontal="right"/>
    </xf>
    <xf numFmtId="0" fontId="0" fillId="3" borderId="22" xfId="0" applyFill="1" applyBorder="1"/>
    <xf numFmtId="164" fontId="0" fillId="10" borderId="15" xfId="0" applyNumberFormat="1" applyFill="1" applyBorder="1" applyAlignment="1">
      <alignment horizontal="right"/>
    </xf>
    <xf numFmtId="164" fontId="0" fillId="10" borderId="16" xfId="0" applyNumberFormat="1" applyFill="1" applyBorder="1" applyAlignment="1">
      <alignment horizontal="right"/>
    </xf>
    <xf numFmtId="0" fontId="0" fillId="10" borderId="18" xfId="0" applyFill="1" applyBorder="1"/>
    <xf numFmtId="0" fontId="0" fillId="9" borderId="17" xfId="0" applyFill="1" applyBorder="1"/>
    <xf numFmtId="0" fontId="1" fillId="6" borderId="9" xfId="0" applyFont="1" applyFill="1" applyBorder="1" applyAlignment="1">
      <alignment horizontal="right"/>
    </xf>
    <xf numFmtId="0" fontId="1" fillId="6" borderId="34" xfId="0" applyFont="1" applyFill="1" applyBorder="1" applyAlignment="1">
      <alignment horizontal="right"/>
    </xf>
    <xf numFmtId="171" fontId="0" fillId="7" borderId="9" xfId="0" applyNumberFormat="1" applyFill="1" applyBorder="1" applyAlignment="1">
      <alignment horizontal="right"/>
    </xf>
    <xf numFmtId="171" fontId="0" fillId="7" borderId="10" xfId="0" applyNumberFormat="1" applyFill="1" applyBorder="1" applyAlignment="1">
      <alignment horizontal="right"/>
    </xf>
    <xf numFmtId="171" fontId="0" fillId="7" borderId="20" xfId="0" applyNumberFormat="1" applyFill="1" applyBorder="1" applyAlignment="1">
      <alignment horizontal="right"/>
    </xf>
    <xf numFmtId="0" fontId="1" fillId="0" borderId="45" xfId="0" applyFont="1" applyBorder="1" applyAlignment="1">
      <alignment horizontal="right"/>
    </xf>
    <xf numFmtId="170" fontId="0" fillId="0" borderId="35" xfId="0" applyNumberFormat="1" applyBorder="1"/>
    <xf numFmtId="170" fontId="0" fillId="0" borderId="45" xfId="0" applyNumberFormat="1" applyBorder="1"/>
    <xf numFmtId="170" fontId="0" fillId="0" borderId="36" xfId="0" applyNumberFormat="1" applyBorder="1"/>
    <xf numFmtId="170" fontId="0" fillId="0" borderId="37" xfId="0" applyNumberFormat="1" applyBorder="1"/>
    <xf numFmtId="170" fontId="0" fillId="0" borderId="46" xfId="0" applyNumberFormat="1" applyBorder="1"/>
    <xf numFmtId="170" fontId="0" fillId="0" borderId="38" xfId="0" applyNumberFormat="1" applyBorder="1"/>
    <xf numFmtId="164" fontId="0" fillId="9" borderId="7" xfId="0" applyNumberFormat="1" applyFill="1" applyBorder="1" applyAlignment="1">
      <alignment horizontal="right"/>
    </xf>
    <xf numFmtId="164" fontId="0" fillId="9" borderId="8" xfId="0" applyNumberFormat="1" applyFill="1" applyBorder="1" applyAlignment="1">
      <alignment horizontal="right"/>
    </xf>
    <xf numFmtId="164" fontId="0" fillId="9" borderId="16" xfId="0" applyNumberFormat="1" applyFill="1" applyBorder="1" applyAlignment="1">
      <alignment horizontal="right"/>
    </xf>
    <xf numFmtId="0" fontId="0" fillId="9" borderId="18" xfId="0" applyFill="1" applyBorder="1"/>
    <xf numFmtId="0" fontId="0" fillId="7" borderId="20" xfId="0" applyFill="1" applyBorder="1"/>
    <xf numFmtId="164" fontId="0" fillId="7" borderId="7" xfId="0" applyNumberFormat="1" applyFill="1" applyBorder="1" applyAlignment="1">
      <alignment horizontal="right"/>
    </xf>
    <xf numFmtId="164" fontId="0" fillId="7" borderId="8" xfId="0" applyNumberFormat="1" applyFill="1" applyBorder="1" applyAlignment="1">
      <alignment horizontal="right"/>
    </xf>
    <xf numFmtId="171" fontId="0" fillId="7" borderId="34" xfId="0" applyNumberFormat="1" applyFill="1" applyBorder="1" applyAlignment="1">
      <alignment horizontal="right"/>
    </xf>
    <xf numFmtId="168" fontId="0" fillId="0" borderId="2" xfId="0" applyNumberFormat="1" applyBorder="1"/>
    <xf numFmtId="171" fontId="0" fillId="10" borderId="15" xfId="0" applyNumberFormat="1" applyFill="1" applyBorder="1" applyAlignment="1">
      <alignment horizontal="right"/>
    </xf>
    <xf numFmtId="171" fontId="1" fillId="0" borderId="47" xfId="0" applyNumberFormat="1" applyFont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0" fontId="1" fillId="6" borderId="32" xfId="0" applyFont="1" applyFill="1" applyBorder="1" applyAlignment="1">
      <alignment horizontal="right"/>
    </xf>
    <xf numFmtId="164" fontId="0" fillId="6" borderId="11" xfId="0" applyNumberFormat="1" applyFill="1" applyBorder="1" applyAlignment="1">
      <alignment horizontal="right"/>
    </xf>
    <xf numFmtId="164" fontId="0" fillId="6" borderId="12" xfId="0" applyNumberFormat="1" applyFill="1" applyBorder="1" applyAlignment="1">
      <alignment horizontal="right"/>
    </xf>
    <xf numFmtId="164" fontId="0" fillId="6" borderId="19" xfId="0" applyNumberFormat="1" applyFill="1" applyBorder="1" applyAlignment="1">
      <alignment horizontal="right"/>
    </xf>
    <xf numFmtId="0" fontId="0" fillId="6" borderId="19" xfId="0" applyFill="1" applyBorder="1"/>
    <xf numFmtId="0" fontId="0" fillId="6" borderId="33" xfId="0" applyFill="1" applyBorder="1"/>
    <xf numFmtId="0" fontId="6" fillId="5" borderId="29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48" xfId="0" applyFill="1" applyBorder="1"/>
    <xf numFmtId="171" fontId="0" fillId="6" borderId="11" xfId="0" applyNumberFormat="1" applyFill="1" applyBorder="1" applyAlignment="1">
      <alignment horizontal="right"/>
    </xf>
    <xf numFmtId="171" fontId="0" fillId="6" borderId="12" xfId="0" applyNumberFormat="1" applyFill="1" applyBorder="1" applyAlignment="1">
      <alignment horizontal="right"/>
    </xf>
    <xf numFmtId="171" fontId="0" fillId="6" borderId="19" xfId="0" applyNumberFormat="1" applyFill="1" applyBorder="1" applyAlignment="1">
      <alignment horizontal="right"/>
    </xf>
    <xf numFmtId="171" fontId="0" fillId="6" borderId="32" xfId="0" applyNumberFormat="1" applyFill="1" applyBorder="1" applyAlignment="1">
      <alignment horizontal="right"/>
    </xf>
    <xf numFmtId="0" fontId="0" fillId="5" borderId="47" xfId="0" applyFill="1" applyBorder="1"/>
    <xf numFmtId="0" fontId="6" fillId="3" borderId="29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48" xfId="0" applyFill="1" applyBorder="1"/>
    <xf numFmtId="171" fontId="1" fillId="0" borderId="31" xfId="0" applyNumberFormat="1" applyFont="1" applyBorder="1" applyAlignment="1">
      <alignment horizontal="right"/>
    </xf>
    <xf numFmtId="0" fontId="1" fillId="10" borderId="9" xfId="0" applyFont="1" applyFill="1" applyBorder="1" applyAlignment="1">
      <alignment horizontal="right"/>
    </xf>
    <xf numFmtId="0" fontId="1" fillId="10" borderId="34" xfId="0" applyFont="1" applyFill="1" applyBorder="1" applyAlignment="1">
      <alignment horizontal="right"/>
    </xf>
    <xf numFmtId="171" fontId="0" fillId="10" borderId="9" xfId="0" applyNumberFormat="1" applyFill="1" applyBorder="1" applyAlignment="1">
      <alignment horizontal="right"/>
    </xf>
    <xf numFmtId="171" fontId="0" fillId="10" borderId="34" xfId="0" applyNumberFormat="1" applyFill="1" applyBorder="1" applyAlignment="1">
      <alignment horizontal="right"/>
    </xf>
    <xf numFmtId="171" fontId="0" fillId="10" borderId="10" xfId="0" applyNumberFormat="1" applyFill="1" applyBorder="1" applyAlignment="1">
      <alignment horizontal="right"/>
    </xf>
    <xf numFmtId="171" fontId="0" fillId="10" borderId="20" xfId="0" applyNumberFormat="1" applyFill="1" applyBorder="1" applyAlignment="1">
      <alignment horizontal="right"/>
    </xf>
    <xf numFmtId="0" fontId="0" fillId="10" borderId="20" xfId="0" applyFill="1" applyBorder="1"/>
    <xf numFmtId="0" fontId="0" fillId="10" borderId="4" xfId="0" applyFill="1" applyBorder="1"/>
    <xf numFmtId="0" fontId="1" fillId="6" borderId="27" xfId="0" applyFont="1" applyFill="1" applyBorder="1" applyAlignment="1">
      <alignment horizontal="right"/>
    </xf>
    <xf numFmtId="171" fontId="0" fillId="7" borderId="28" xfId="0" applyNumberFormat="1" applyFill="1" applyBorder="1" applyAlignment="1">
      <alignment horizontal="right"/>
    </xf>
    <xf numFmtId="0" fontId="0" fillId="7" borderId="28" xfId="0" applyFill="1" applyBorder="1"/>
    <xf numFmtId="0" fontId="1" fillId="6" borderId="40" xfId="0" applyFont="1" applyFill="1" applyBorder="1" applyAlignment="1">
      <alignment horizontal="right"/>
    </xf>
  </cellXfs>
  <cellStyles count="2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Standard" xfId="0" builtinId="0"/>
  </cellStyles>
  <dxfs count="0"/>
  <tableStyles count="0" defaultTableStyle="TableStyleMedium9" defaultPivotStyle="PivotStyleMedium4"/>
  <colors>
    <mruColors>
      <color rgb="FF0C354F"/>
      <color rgb="FF95C11E"/>
      <color rgb="FF36A9E0"/>
      <color rgb="FFC5F2F8"/>
      <color rgb="FFCDE4A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Release Fortschritt (Sprint-Basis)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'SOLL-IST-Werte'!$A$6</c:f>
              <c:strCache>
                <c:ptCount val="1"/>
                <c:pt idx="0">
                  <c:v>Soll-Werte</c:v>
                </c:pt>
              </c:strCache>
            </c:strRef>
          </c:tx>
          <c:spPr>
            <a:ln>
              <a:solidFill>
                <a:srgbClr val="36A9E0"/>
              </a:solidFill>
            </a:ln>
          </c:spPr>
          <c:marker>
            <c:symbol val="none"/>
          </c:marker>
          <c:cat>
            <c:numRef>
              <c:f>('SOLL-IST-Werte'!$C$4,'SOLL-IST-Werte'!$E$4,'SOLL-IST-Werte'!$G$4,'SOLL-IST-Werte'!$I$4,'SOLL-IST-Werte'!$K$4,'SOLL-IST-Werte'!$M$4,'SOLL-IST-Werte'!$O$4,'SOLL-IST-Werte'!$Q$4)</c:f>
              <c:numCache>
                <c:formatCode>\#\ #0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cat>
          <c:val>
            <c:numRef>
              <c:f>('SOLL-IST-Werte'!$C$8,'SOLL-IST-Werte'!$E$8,'SOLL-IST-Werte'!$G$8,'SOLL-IST-Werte'!$I$8,'SOLL-IST-Werte'!$K$8,'SOLL-IST-Werte'!$M$8,'SOLL-IST-Werte'!$O$8,'SOLL-IST-Werte'!$Q$8)</c:f>
              <c:numCache>
                <c:formatCode>0\ \E\P</c:formatCode>
                <c:ptCount val="8"/>
                <c:pt idx="0">
                  <c:v>12.5</c:v>
                </c:pt>
                <c:pt idx="1">
                  <c:v>25.0</c:v>
                </c:pt>
                <c:pt idx="2">
                  <c:v>37.5</c:v>
                </c:pt>
                <c:pt idx="3">
                  <c:v>50.0</c:v>
                </c:pt>
                <c:pt idx="4">
                  <c:v>62.5</c:v>
                </c:pt>
                <c:pt idx="5">
                  <c:v>75.0</c:v>
                </c:pt>
                <c:pt idx="6">
                  <c:v>87.5</c:v>
                </c:pt>
                <c:pt idx="7">
                  <c:v>100.0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'SOLL-IST-Werte'!$A$10</c:f>
              <c:strCache>
                <c:ptCount val="1"/>
                <c:pt idx="0">
                  <c:v>IST-Werte</c:v>
                </c:pt>
              </c:strCache>
            </c:strRef>
          </c:tx>
          <c:spPr>
            <a:ln>
              <a:solidFill>
                <a:srgbClr val="95C11E"/>
              </a:solidFill>
            </a:ln>
          </c:spPr>
          <c:marker>
            <c:symbol val="none"/>
          </c:marker>
          <c:cat>
            <c:numRef>
              <c:f>('SOLL-IST-Werte'!$C$4,'SOLL-IST-Werte'!$E$4,'SOLL-IST-Werte'!$G$4,'SOLL-IST-Werte'!$I$4,'SOLL-IST-Werte'!$K$4,'SOLL-IST-Werte'!$M$4,'SOLL-IST-Werte'!$O$4,'SOLL-IST-Werte'!$Q$4)</c:f>
              <c:numCache>
                <c:formatCode>\#\ #0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cat>
          <c:val>
            <c:numRef>
              <c:f>('SOLL-IST-Werte'!$C$14,'SOLL-IST-Werte'!$E$14,'SOLL-IST-Werte'!$G$14,'SOLL-IST-Werte'!$I$14,'SOLL-IST-Werte'!$K$14,'SOLL-IST-Werte'!$M$14,'SOLL-IST-Werte'!$O$14,'SOLL-IST-Werte'!$Q$14)</c:f>
              <c:numCache>
                <c:formatCode>0\ \E\P</c:formatCode>
                <c:ptCount val="8"/>
                <c:pt idx="0">
                  <c:v>6.0</c:v>
                </c:pt>
                <c:pt idx="1">
                  <c:v>26.0</c:v>
                </c:pt>
                <c:pt idx="2">
                  <c:v>38.0</c:v>
                </c:pt>
                <c:pt idx="3">
                  <c:v>52.0</c:v>
                </c:pt>
                <c:pt idx="4">
                  <c:v>71.0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4057496"/>
        <c:axId val="-2070271992"/>
      </c:lineChart>
      <c:catAx>
        <c:axId val="-2074057496"/>
        <c:scaling>
          <c:orientation val="minMax"/>
        </c:scaling>
        <c:delete val="0"/>
        <c:axPos val="b"/>
        <c:numFmt formatCode="\#\ #0" sourceLinked="1"/>
        <c:majorTickMark val="out"/>
        <c:minorTickMark val="none"/>
        <c:tickLblPos val="nextTo"/>
        <c:crossAx val="-2070271992"/>
        <c:crosses val="autoZero"/>
        <c:auto val="1"/>
        <c:lblAlgn val="ctr"/>
        <c:lblOffset val="100"/>
        <c:noMultiLvlLbl val="0"/>
      </c:catAx>
      <c:valAx>
        <c:axId val="-2070271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Estimatoipn Points</a:t>
                </a:r>
              </a:p>
            </c:rich>
          </c:tx>
          <c:layout/>
          <c:overlay val="0"/>
          <c:spPr>
            <a:effectLst/>
          </c:spPr>
        </c:title>
        <c:numFmt formatCode="0\ \E\P" sourceLinked="1"/>
        <c:majorTickMark val="out"/>
        <c:minorTickMark val="none"/>
        <c:tickLblPos val="nextTo"/>
        <c:crossAx val="-2074057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bg1"/>
        </a:gs>
        <a:gs pos="69000">
          <a:srgbClr val="CDE4AE"/>
        </a:gs>
      </a:gsLst>
      <a:path path="circle">
        <a:fillToRect l="100000" t="100000"/>
      </a:path>
      <a:tileRect r="-100000" b="-100000"/>
    </a:gradFill>
    <a:effectLst>
      <a:outerShdw blurRad="50800" dist="38100" dir="2700000" algn="tl" rotWithShape="0">
        <a:srgbClr val="000000">
          <a:alpha val="43000"/>
        </a:srgbClr>
      </a:outerShdw>
    </a:effectLst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Release Fortschritt (Wochenbasis)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'SOLL-IST-Werte'!$A$6</c:f>
              <c:strCache>
                <c:ptCount val="1"/>
                <c:pt idx="0">
                  <c:v>Soll-Werte</c:v>
                </c:pt>
              </c:strCache>
            </c:strRef>
          </c:tx>
          <c:spPr>
            <a:ln>
              <a:solidFill>
                <a:srgbClr val="36A9E0"/>
              </a:solidFill>
            </a:ln>
          </c:spPr>
          <c:marker>
            <c:symbol val="none"/>
          </c:marker>
          <c:cat>
            <c:numRef>
              <c:f>'SOLL-IST-Werte'!$C$3:$R$3</c:f>
              <c:numCache>
                <c:formatCode>\K\W\ 0</c:formatCode>
                <c:ptCount val="16"/>
                <c:pt idx="0" formatCode="\K\W\ #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cat>
          <c:val>
            <c:numRef>
              <c:f>'SOLL-IST-Werte'!$C$7:$R$7</c:f>
              <c:numCache>
                <c:formatCode>0\ \E\P</c:formatCode>
                <c:ptCount val="16"/>
                <c:pt idx="0">
                  <c:v>6.25</c:v>
                </c:pt>
                <c:pt idx="1">
                  <c:v>12.5</c:v>
                </c:pt>
                <c:pt idx="2">
                  <c:v>18.75</c:v>
                </c:pt>
                <c:pt idx="3">
                  <c:v>25.0</c:v>
                </c:pt>
                <c:pt idx="4">
                  <c:v>31.25</c:v>
                </c:pt>
                <c:pt idx="5">
                  <c:v>37.5</c:v>
                </c:pt>
                <c:pt idx="6">
                  <c:v>43.75</c:v>
                </c:pt>
                <c:pt idx="7">
                  <c:v>50.0</c:v>
                </c:pt>
                <c:pt idx="8">
                  <c:v>56.25</c:v>
                </c:pt>
                <c:pt idx="9">
                  <c:v>62.5</c:v>
                </c:pt>
                <c:pt idx="10">
                  <c:v>68.75</c:v>
                </c:pt>
                <c:pt idx="11">
                  <c:v>75.0</c:v>
                </c:pt>
                <c:pt idx="12">
                  <c:v>81.25</c:v>
                </c:pt>
                <c:pt idx="13">
                  <c:v>87.5</c:v>
                </c:pt>
                <c:pt idx="14">
                  <c:v>93.75</c:v>
                </c:pt>
                <c:pt idx="15">
                  <c:v>100.0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'SOLL-IST-Werte'!$A$10</c:f>
              <c:strCache>
                <c:ptCount val="1"/>
                <c:pt idx="0">
                  <c:v>IST-Werte</c:v>
                </c:pt>
              </c:strCache>
            </c:strRef>
          </c:tx>
          <c:spPr>
            <a:ln>
              <a:solidFill>
                <a:srgbClr val="95C11E"/>
              </a:solidFill>
            </a:ln>
          </c:spPr>
          <c:marker>
            <c:symbol val="none"/>
          </c:marker>
          <c:val>
            <c:numRef>
              <c:f>'SOLL-IST-Werte'!$C$12:$R$12</c:f>
              <c:numCache>
                <c:formatCode>0\ \E\P</c:formatCode>
                <c:ptCount val="16"/>
                <c:pt idx="0">
                  <c:v>1.0</c:v>
                </c:pt>
                <c:pt idx="1">
                  <c:v>6.0</c:v>
                </c:pt>
                <c:pt idx="2">
                  <c:v>14.0</c:v>
                </c:pt>
                <c:pt idx="3">
                  <c:v>26.0</c:v>
                </c:pt>
                <c:pt idx="4">
                  <c:v>31.0</c:v>
                </c:pt>
                <c:pt idx="5">
                  <c:v>38.0</c:v>
                </c:pt>
                <c:pt idx="6">
                  <c:v>47.0</c:v>
                </c:pt>
                <c:pt idx="7">
                  <c:v>52.0</c:v>
                </c:pt>
                <c:pt idx="8">
                  <c:v>60.0</c:v>
                </c:pt>
                <c:pt idx="9">
                  <c:v>71.0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'SOLL-IST-Werte'!$A$6</c:f>
              <c:strCache>
                <c:ptCount val="1"/>
                <c:pt idx="0">
                  <c:v>Soll-Werte</c:v>
                </c:pt>
              </c:strCache>
            </c:strRef>
          </c:tx>
          <c:spPr>
            <a:ln>
              <a:solidFill>
                <a:srgbClr val="36A9E0"/>
              </a:solidFill>
            </a:ln>
          </c:spPr>
          <c:marker>
            <c:symbol val="none"/>
          </c:marker>
          <c:cat>
            <c:numRef>
              <c:f>'SOLL-IST-Werte'!$C$3:$R$3</c:f>
              <c:numCache>
                <c:formatCode>\K\W\ 0</c:formatCode>
                <c:ptCount val="16"/>
                <c:pt idx="0" formatCode="\K\W\ #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cat>
          <c:val>
            <c:numRef>
              <c:f>'SOLL-IST-Werte'!$C$7:$R$7</c:f>
              <c:numCache>
                <c:formatCode>0\ \E\P</c:formatCode>
                <c:ptCount val="16"/>
                <c:pt idx="0">
                  <c:v>6.25</c:v>
                </c:pt>
                <c:pt idx="1">
                  <c:v>12.5</c:v>
                </c:pt>
                <c:pt idx="2">
                  <c:v>18.75</c:v>
                </c:pt>
                <c:pt idx="3">
                  <c:v>25.0</c:v>
                </c:pt>
                <c:pt idx="4">
                  <c:v>31.25</c:v>
                </c:pt>
                <c:pt idx="5">
                  <c:v>37.5</c:v>
                </c:pt>
                <c:pt idx="6">
                  <c:v>43.75</c:v>
                </c:pt>
                <c:pt idx="7">
                  <c:v>50.0</c:v>
                </c:pt>
                <c:pt idx="8">
                  <c:v>56.25</c:v>
                </c:pt>
                <c:pt idx="9">
                  <c:v>62.5</c:v>
                </c:pt>
                <c:pt idx="10">
                  <c:v>68.75</c:v>
                </c:pt>
                <c:pt idx="11">
                  <c:v>75.0</c:v>
                </c:pt>
                <c:pt idx="12">
                  <c:v>81.25</c:v>
                </c:pt>
                <c:pt idx="13">
                  <c:v>87.5</c:v>
                </c:pt>
                <c:pt idx="14">
                  <c:v>93.75</c:v>
                </c:pt>
                <c:pt idx="15">
                  <c:v>100.0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'SOLL-IST-Werte'!$A$10</c:f>
              <c:strCache>
                <c:ptCount val="1"/>
                <c:pt idx="0">
                  <c:v>IST-Werte</c:v>
                </c:pt>
              </c:strCache>
            </c:strRef>
          </c:tx>
          <c:spPr>
            <a:ln>
              <a:solidFill>
                <a:srgbClr val="95C11E"/>
              </a:solidFill>
            </a:ln>
          </c:spPr>
          <c:marker>
            <c:symbol val="none"/>
          </c:marker>
          <c:val>
            <c:numRef>
              <c:f>'SOLL-IST-Werte'!$C$12:$R$12</c:f>
              <c:numCache>
                <c:formatCode>0\ \E\P</c:formatCode>
                <c:ptCount val="16"/>
                <c:pt idx="0">
                  <c:v>1.0</c:v>
                </c:pt>
                <c:pt idx="1">
                  <c:v>6.0</c:v>
                </c:pt>
                <c:pt idx="2">
                  <c:v>14.0</c:v>
                </c:pt>
                <c:pt idx="3">
                  <c:v>26.0</c:v>
                </c:pt>
                <c:pt idx="4">
                  <c:v>31.0</c:v>
                </c:pt>
                <c:pt idx="5">
                  <c:v>38.0</c:v>
                </c:pt>
                <c:pt idx="6">
                  <c:v>47.0</c:v>
                </c:pt>
                <c:pt idx="7">
                  <c:v>52.0</c:v>
                </c:pt>
                <c:pt idx="8">
                  <c:v>60.0</c:v>
                </c:pt>
                <c:pt idx="9">
                  <c:v>71.0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2131304"/>
        <c:axId val="-2068335832"/>
      </c:lineChart>
      <c:catAx>
        <c:axId val="-2072131304"/>
        <c:scaling>
          <c:orientation val="minMax"/>
        </c:scaling>
        <c:delete val="0"/>
        <c:axPos val="b"/>
        <c:numFmt formatCode="\K\W\ #0" sourceLinked="1"/>
        <c:majorTickMark val="out"/>
        <c:minorTickMark val="none"/>
        <c:tickLblPos val="nextTo"/>
        <c:crossAx val="-2068335832"/>
        <c:crosses val="autoZero"/>
        <c:auto val="1"/>
        <c:lblAlgn val="ctr"/>
        <c:lblOffset val="100"/>
        <c:noMultiLvlLbl val="0"/>
      </c:catAx>
      <c:valAx>
        <c:axId val="-2068335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Estimatoipn Points</a:t>
                </a:r>
              </a:p>
            </c:rich>
          </c:tx>
          <c:layout/>
          <c:overlay val="0"/>
          <c:spPr>
            <a:effectLst/>
          </c:spPr>
        </c:title>
        <c:numFmt formatCode="0\ \E\P" sourceLinked="1"/>
        <c:majorTickMark val="out"/>
        <c:minorTickMark val="none"/>
        <c:tickLblPos val="nextTo"/>
        <c:crossAx val="-2072131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bg1"/>
        </a:gs>
        <a:gs pos="69000">
          <a:srgbClr val="C5F2F8"/>
        </a:gs>
      </a:gsLst>
      <a:path path="circle">
        <a:fillToRect l="100000" t="100000"/>
      </a:path>
      <a:tileRect r="-100000" b="-100000"/>
    </a:gradFill>
    <a:effectLst>
      <a:outerShdw blurRad="50800" dist="38100" dir="2700000" algn="tl" rotWithShape="0">
        <a:srgbClr val="000000">
          <a:alpha val="43000"/>
        </a:srgbClr>
      </a:outerShdw>
    </a:effectLst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Release Costs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Current Cost Estimation</c:v>
          </c:tx>
          <c:spPr>
            <a:ln>
              <a:solidFill>
                <a:srgbClr val="36A9E0"/>
              </a:solidFill>
            </a:ln>
          </c:spPr>
          <c:marker>
            <c:symbol val="none"/>
          </c:marker>
          <c:cat>
            <c:numRef>
              <c:f>'SOLL-IST-Werte'!$C$3:$R$3</c:f>
              <c:numCache>
                <c:formatCode>\K\W\ 0</c:formatCode>
                <c:ptCount val="16"/>
                <c:pt idx="0" formatCode="\K\W\ #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cat>
          <c:val>
            <c:numRef>
              <c:f>'SOLL-IST-Werte'!$C$27:$R$27</c:f>
              <c:numCache>
                <c:formatCode>0\ \P\D</c:formatCode>
                <c:ptCount val="16"/>
                <c:pt idx="0">
                  <c:v>300.0</c:v>
                </c:pt>
                <c:pt idx="1">
                  <c:v>283.3333333333334</c:v>
                </c:pt>
                <c:pt idx="2">
                  <c:v>214.2857142857143</c:v>
                </c:pt>
                <c:pt idx="3">
                  <c:v>176.923076923077</c:v>
                </c:pt>
                <c:pt idx="4">
                  <c:v>193.5483870967742</c:v>
                </c:pt>
                <c:pt idx="5">
                  <c:v>197.3684210526315</c:v>
                </c:pt>
                <c:pt idx="6">
                  <c:v>197.872340425532</c:v>
                </c:pt>
                <c:pt idx="7">
                  <c:v>211.5384615384615</c:v>
                </c:pt>
                <c:pt idx="8">
                  <c:v>208.3333333333333</c:v>
                </c:pt>
                <c:pt idx="9">
                  <c:v>198.5915492957747</c:v>
                </c:pt>
              </c:numCache>
            </c:numRef>
          </c:val>
          <c:smooth val="0"/>
        </c:ser>
        <c:ser>
          <c:idx val="1"/>
          <c:order val="1"/>
          <c:tx>
            <c:v>Initial Cost Estimation</c:v>
          </c:tx>
          <c:spPr>
            <a:ln>
              <a:solidFill>
                <a:srgbClr val="95C11E"/>
              </a:solidFill>
            </a:ln>
          </c:spPr>
          <c:marker>
            <c:symbol val="none"/>
          </c:marker>
          <c:val>
            <c:numRef>
              <c:f>'SOLL-IST-Werte'!$C$22:$R$22</c:f>
              <c:numCache>
                <c:formatCode>0\ \P\D</c:formatCode>
                <c:ptCount val="16"/>
                <c:pt idx="0">
                  <c:v>250.0</c:v>
                </c:pt>
                <c:pt idx="1">
                  <c:v>250.0</c:v>
                </c:pt>
                <c:pt idx="2">
                  <c:v>250.0</c:v>
                </c:pt>
                <c:pt idx="3">
                  <c:v>250.0</c:v>
                </c:pt>
                <c:pt idx="4">
                  <c:v>250.0</c:v>
                </c:pt>
                <c:pt idx="5">
                  <c:v>250.0</c:v>
                </c:pt>
                <c:pt idx="6">
                  <c:v>250.0</c:v>
                </c:pt>
                <c:pt idx="7">
                  <c:v>250.0</c:v>
                </c:pt>
                <c:pt idx="8">
                  <c:v>250.0</c:v>
                </c:pt>
                <c:pt idx="9">
                  <c:v>250.0</c:v>
                </c:pt>
                <c:pt idx="10">
                  <c:v>250.0</c:v>
                </c:pt>
                <c:pt idx="11">
                  <c:v>250.0</c:v>
                </c:pt>
                <c:pt idx="12">
                  <c:v>250.0</c:v>
                </c:pt>
                <c:pt idx="13">
                  <c:v>250.0</c:v>
                </c:pt>
                <c:pt idx="14">
                  <c:v>250.0</c:v>
                </c:pt>
                <c:pt idx="15">
                  <c:v>250.0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284600"/>
        <c:axId val="-2064281416"/>
      </c:lineChart>
      <c:catAx>
        <c:axId val="-2064284600"/>
        <c:scaling>
          <c:orientation val="minMax"/>
        </c:scaling>
        <c:delete val="0"/>
        <c:axPos val="b"/>
        <c:numFmt formatCode="\K\W\ #0" sourceLinked="1"/>
        <c:majorTickMark val="out"/>
        <c:minorTickMark val="none"/>
        <c:tickLblPos val="nextTo"/>
        <c:crossAx val="-2064281416"/>
        <c:crosses val="autoZero"/>
        <c:auto val="1"/>
        <c:lblAlgn val="ctr"/>
        <c:lblOffset val="100"/>
        <c:noMultiLvlLbl val="0"/>
      </c:catAx>
      <c:valAx>
        <c:axId val="-2064281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Person</a:t>
                </a:r>
                <a:r>
                  <a:rPr lang="de-DE" sz="1100" baseline="0"/>
                  <a:t> Days</a:t>
                </a:r>
                <a:endParaRPr lang="de-DE" sz="1100"/>
              </a:p>
            </c:rich>
          </c:tx>
          <c:layout/>
          <c:overlay val="0"/>
          <c:spPr>
            <a:effectLst/>
          </c:spPr>
        </c:title>
        <c:numFmt formatCode="0\ \P\D" sourceLinked="1"/>
        <c:majorTickMark val="out"/>
        <c:minorTickMark val="none"/>
        <c:tickLblPos val="nextTo"/>
        <c:crossAx val="-2064284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bg1"/>
        </a:gs>
        <a:gs pos="69000">
          <a:srgbClr val="C5F2F8"/>
        </a:gs>
      </a:gsLst>
      <a:path path="circle">
        <a:fillToRect l="100000" t="100000"/>
      </a:path>
      <a:tileRect r="-100000" b="-100000"/>
    </a:gradFill>
    <a:effectLst>
      <a:outerShdw blurRad="50800" dist="38100" dir="2700000" algn="tl" rotWithShape="0">
        <a:srgbClr val="000000">
          <a:alpha val="43000"/>
        </a:srgbClr>
      </a:outerShdw>
    </a:effectLst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393700</xdr:rowOff>
    </xdr:from>
    <xdr:to>
      <xdr:col>18</xdr:col>
      <xdr:colOff>0</xdr:colOff>
      <xdr:row>5</xdr:row>
      <xdr:rowOff>0</xdr:rowOff>
    </xdr:to>
    <xdr:cxnSp macro="">
      <xdr:nvCxnSpPr>
        <xdr:cNvPr id="4" name="Gerade Verbindung 3"/>
        <xdr:cNvCxnSpPr/>
      </xdr:nvCxnSpPr>
      <xdr:spPr>
        <a:xfrm>
          <a:off x="15582900" y="838200"/>
          <a:ext cx="0" cy="863600"/>
        </a:xfrm>
        <a:prstGeom prst="line">
          <a:avLst/>
        </a:prstGeom>
        <a:ln>
          <a:solidFill>
            <a:srgbClr val="95C11E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444500</xdr:colOff>
      <xdr:row>0</xdr:row>
      <xdr:rowOff>419100</xdr:rowOff>
    </xdr:from>
    <xdr:to>
      <xdr:col>18</xdr:col>
      <xdr:colOff>381000</xdr:colOff>
      <xdr:row>1</xdr:row>
      <xdr:rowOff>342900</xdr:rowOff>
    </xdr:to>
    <xdr:sp macro="" textlink="">
      <xdr:nvSpPr>
        <xdr:cNvPr id="5" name="Legende mit Pfeil nach unten 4"/>
        <xdr:cNvSpPr/>
      </xdr:nvSpPr>
      <xdr:spPr>
        <a:xfrm>
          <a:off x="15201900" y="419100"/>
          <a:ext cx="762000" cy="368300"/>
        </a:xfrm>
        <a:prstGeom prst="downArrowCallout">
          <a:avLst>
            <a:gd name="adj1" fmla="val 35000"/>
            <a:gd name="adj2" fmla="val 33334"/>
            <a:gd name="adj3" fmla="val 35000"/>
            <a:gd name="adj4" fmla="val 50800"/>
          </a:avLst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rgbClr val="0C354F"/>
              </a:solidFill>
            </a:rPr>
            <a:t>Release</a:t>
          </a:r>
          <a:endParaRPr lang="de-DE" sz="1100" b="1">
            <a:solidFill>
              <a:srgbClr val="0C354F"/>
            </a:solidFill>
          </a:endParaRPr>
        </a:p>
      </xdr:txBody>
    </xdr:sp>
    <xdr:clientData/>
  </xdr:twoCellAnchor>
  <xdr:twoCellAnchor editAs="oneCell">
    <xdr:from>
      <xdr:col>5</xdr:col>
      <xdr:colOff>139700</xdr:colOff>
      <xdr:row>0</xdr:row>
      <xdr:rowOff>152400</xdr:rowOff>
    </xdr:from>
    <xdr:to>
      <xdr:col>8</xdr:col>
      <xdr:colOff>342900</xdr:colOff>
      <xdr:row>1</xdr:row>
      <xdr:rowOff>302793</xdr:rowOff>
    </xdr:to>
    <xdr:pic>
      <xdr:nvPicPr>
        <xdr:cNvPr id="6" name="Bild 5" descr="ta-logo-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52400"/>
          <a:ext cx="2679700" cy="594893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393700</xdr:rowOff>
    </xdr:from>
    <xdr:to>
      <xdr:col>12</xdr:col>
      <xdr:colOff>0</xdr:colOff>
      <xdr:row>28</xdr:row>
      <xdr:rowOff>0</xdr:rowOff>
    </xdr:to>
    <xdr:cxnSp macro="">
      <xdr:nvCxnSpPr>
        <xdr:cNvPr id="7" name="Gerade Verbindung 6"/>
        <xdr:cNvCxnSpPr/>
      </xdr:nvCxnSpPr>
      <xdr:spPr>
        <a:xfrm>
          <a:off x="10629900" y="838200"/>
          <a:ext cx="0" cy="5829300"/>
        </a:xfrm>
        <a:prstGeom prst="line">
          <a:avLst/>
        </a:prstGeom>
        <a:ln w="9525" cmpd="sng">
          <a:solidFill>
            <a:srgbClr val="FF0000"/>
          </a:solidFill>
        </a:ln>
        <a:effectLst>
          <a:outerShdw blurRad="40000" dist="23000" dir="2340000" rotWithShape="0">
            <a:srgbClr val="000000">
              <a:alpha val="35000"/>
            </a:srgbClr>
          </a:outerShdw>
        </a:effectLst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28</xdr:row>
      <xdr:rowOff>76200</xdr:rowOff>
    </xdr:from>
    <xdr:to>
      <xdr:col>12</xdr:col>
      <xdr:colOff>419100</xdr:colOff>
      <xdr:row>30</xdr:row>
      <xdr:rowOff>95250</xdr:rowOff>
    </xdr:to>
    <xdr:sp macro="" textlink="">
      <xdr:nvSpPr>
        <xdr:cNvPr id="12" name="Legende mit Pfeil nach oben 11"/>
        <xdr:cNvSpPr/>
      </xdr:nvSpPr>
      <xdr:spPr>
        <a:xfrm>
          <a:off x="10223500" y="6781800"/>
          <a:ext cx="825500" cy="400050"/>
        </a:xfrm>
        <a:prstGeom prst="upArrowCallout">
          <a:avLst>
            <a:gd name="adj1" fmla="val 27778"/>
            <a:gd name="adj2" fmla="val 25635"/>
            <a:gd name="adj3" fmla="val 35001"/>
            <a:gd name="adj4" fmla="val 55159"/>
          </a:avLst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chemeClr val="tx1"/>
              </a:solidFill>
            </a:rPr>
            <a:t>TODAY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412750</xdr:colOff>
      <xdr:row>1</xdr:row>
      <xdr:rowOff>101600</xdr:rowOff>
    </xdr:from>
    <xdr:to>
      <xdr:col>21</xdr:col>
      <xdr:colOff>533400</xdr:colOff>
      <xdr:row>34</xdr:row>
      <xdr:rowOff>0</xdr:rowOff>
    </xdr:to>
    <xdr:graphicFrame macro="">
      <xdr:nvGraphicFramePr>
        <xdr:cNvPr id="2" name="Diagramm 1" title="fghfg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1</xdr:row>
      <xdr:rowOff>114300</xdr:rowOff>
    </xdr:from>
    <xdr:to>
      <xdr:col>10</xdr:col>
      <xdr:colOff>400050</xdr:colOff>
      <xdr:row>34</xdr:row>
      <xdr:rowOff>12700</xdr:rowOff>
    </xdr:to>
    <xdr:graphicFrame macro="">
      <xdr:nvGraphicFramePr>
        <xdr:cNvPr id="3" name="Diagramm 2" title="fghfg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0</xdr:colOff>
      <xdr:row>38</xdr:row>
      <xdr:rowOff>0</xdr:rowOff>
    </xdr:to>
    <xdr:graphicFrame macro="">
      <xdr:nvGraphicFramePr>
        <xdr:cNvPr id="2" name="Diagramm 1" title="fghfg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workbookViewId="0">
      <selection activeCell="M36" sqref="M36"/>
    </sheetView>
  </sheetViews>
  <sheetFormatPr baseColWidth="10" defaultRowHeight="15" outlineLevelRow="1" x14ac:dyDescent="0"/>
  <cols>
    <col min="2" max="2" width="20.33203125" customWidth="1"/>
  </cols>
  <sheetData>
    <row r="1" spans="1:42" ht="35" customHeight="1" thickBot="1">
      <c r="B1" s="56" t="s">
        <v>9</v>
      </c>
      <c r="C1" s="56"/>
      <c r="D1" s="56"/>
      <c r="E1" s="56"/>
      <c r="F1" s="4"/>
      <c r="G1" s="4"/>
      <c r="H1" s="4"/>
      <c r="M1" s="42" t="s">
        <v>19</v>
      </c>
      <c r="N1" s="43"/>
      <c r="O1" s="43"/>
      <c r="P1" s="44"/>
      <c r="Q1" s="45">
        <v>250</v>
      </c>
    </row>
    <row r="2" spans="1:42" ht="32" customHeight="1">
      <c r="B2" s="56"/>
      <c r="C2" s="56"/>
      <c r="D2" s="56"/>
      <c r="E2" s="56"/>
      <c r="F2" s="4"/>
      <c r="G2" s="4"/>
      <c r="H2" s="4"/>
      <c r="M2" s="17" t="s">
        <v>2</v>
      </c>
      <c r="N2" s="18"/>
      <c r="O2" s="18"/>
      <c r="P2" s="19"/>
      <c r="Q2" s="5">
        <v>100</v>
      </c>
    </row>
    <row r="3" spans="1:42" s="1" customFormat="1" ht="19" thickBot="1">
      <c r="B3" s="38" t="s">
        <v>12</v>
      </c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v>12</v>
      </c>
      <c r="O3" s="41">
        <v>13</v>
      </c>
      <c r="P3" s="41">
        <v>14</v>
      </c>
      <c r="Q3" s="41">
        <v>15</v>
      </c>
      <c r="R3" s="41">
        <v>16</v>
      </c>
    </row>
    <row r="4" spans="1:42" s="2" customFormat="1" ht="19" thickBot="1">
      <c r="B4" s="39" t="s">
        <v>13</v>
      </c>
      <c r="C4" s="29">
        <v>1</v>
      </c>
      <c r="D4" s="30"/>
      <c r="E4" s="31">
        <v>2</v>
      </c>
      <c r="F4" s="32"/>
      <c r="G4" s="33">
        <v>3</v>
      </c>
      <c r="H4" s="30"/>
      <c r="I4" s="31">
        <v>4</v>
      </c>
      <c r="J4" s="32"/>
      <c r="K4" s="29">
        <v>5</v>
      </c>
      <c r="L4" s="30"/>
      <c r="M4" s="31">
        <v>6</v>
      </c>
      <c r="N4" s="32"/>
      <c r="O4" s="29">
        <v>7</v>
      </c>
      <c r="P4" s="30"/>
      <c r="Q4" s="31">
        <v>8</v>
      </c>
      <c r="R4" s="32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28" customFormat="1" ht="29" thickBot="1">
      <c r="A5" s="27" t="s">
        <v>10</v>
      </c>
    </row>
    <row r="6" spans="1:42" s="113" customFormat="1" ht="21" thickBot="1">
      <c r="A6" s="108" t="s">
        <v>0</v>
      </c>
      <c r="B6" s="109"/>
      <c r="C6" s="110"/>
      <c r="D6" s="111"/>
      <c r="E6" s="110"/>
      <c r="F6" s="111"/>
      <c r="G6" s="112"/>
      <c r="H6" s="111"/>
      <c r="I6" s="110"/>
      <c r="J6" s="111"/>
      <c r="K6" s="110"/>
      <c r="L6" s="111"/>
      <c r="M6" s="110"/>
      <c r="N6" s="111"/>
      <c r="O6" s="110"/>
      <c r="P6" s="111"/>
      <c r="Q6" s="110"/>
      <c r="R6" s="111"/>
      <c r="S6" s="112"/>
    </row>
    <row r="7" spans="1:42" s="107" customFormat="1">
      <c r="A7" s="101" t="s">
        <v>6</v>
      </c>
      <c r="B7" s="102"/>
      <c r="C7" s="103">
        <f>$Q$2/COUNT($C$3:$DP$3)</f>
        <v>6.25</v>
      </c>
      <c r="D7" s="104">
        <f>C7+$Q$2/COUNT($C$3:$DP$3)</f>
        <v>12.5</v>
      </c>
      <c r="E7" s="103">
        <f>D7+$Q$2/COUNT($C$3:$DP$3)</f>
        <v>18.75</v>
      </c>
      <c r="F7" s="104">
        <f t="shared" ref="F7:R7" si="0">E7+$Q$2/COUNT($C$3:$DP$3)</f>
        <v>25</v>
      </c>
      <c r="G7" s="105">
        <f t="shared" si="0"/>
        <v>31.25</v>
      </c>
      <c r="H7" s="104">
        <f t="shared" si="0"/>
        <v>37.5</v>
      </c>
      <c r="I7" s="103">
        <f t="shared" si="0"/>
        <v>43.75</v>
      </c>
      <c r="J7" s="104">
        <f t="shared" si="0"/>
        <v>50</v>
      </c>
      <c r="K7" s="103">
        <f t="shared" si="0"/>
        <v>56.25</v>
      </c>
      <c r="L7" s="104">
        <f t="shared" si="0"/>
        <v>62.5</v>
      </c>
      <c r="M7" s="103">
        <f t="shared" si="0"/>
        <v>68.75</v>
      </c>
      <c r="N7" s="104">
        <f t="shared" si="0"/>
        <v>75</v>
      </c>
      <c r="O7" s="103">
        <f t="shared" si="0"/>
        <v>81.25</v>
      </c>
      <c r="P7" s="104">
        <f t="shared" si="0"/>
        <v>87.5</v>
      </c>
      <c r="Q7" s="103">
        <f t="shared" si="0"/>
        <v>93.75</v>
      </c>
      <c r="R7" s="104">
        <f t="shared" si="0"/>
        <v>100</v>
      </c>
      <c r="S7" s="106"/>
    </row>
    <row r="8" spans="1:42" s="51" customFormat="1" ht="16" thickBot="1">
      <c r="A8" s="49" t="s">
        <v>5</v>
      </c>
      <c r="B8" s="50"/>
      <c r="C8" s="57">
        <f>$Q$2/COUNT($C$4:$AP$4)</f>
        <v>12.5</v>
      </c>
      <c r="D8" s="58"/>
      <c r="E8" s="57">
        <f>C8+$Q$2/COUNT($C$4:$AP$4)</f>
        <v>25</v>
      </c>
      <c r="F8" s="58"/>
      <c r="G8" s="59">
        <f t="shared" ref="G8" si="1">E8+$Q$2/COUNT($C$4:$AP$4)</f>
        <v>37.5</v>
      </c>
      <c r="H8" s="58"/>
      <c r="I8" s="57">
        <f t="shared" ref="I8" si="2">G8+$Q$2/COUNT($C$4:$AP$4)</f>
        <v>50</v>
      </c>
      <c r="J8" s="58"/>
      <c r="K8" s="57">
        <f t="shared" ref="K8" si="3">I8+$Q$2/COUNT($C$4:$AP$4)</f>
        <v>62.5</v>
      </c>
      <c r="L8" s="58"/>
      <c r="M8" s="57">
        <f t="shared" ref="M8" si="4">K8+$Q$2/COUNT($C$4:$AP$4)</f>
        <v>75</v>
      </c>
      <c r="N8" s="58"/>
      <c r="O8" s="57">
        <f t="shared" ref="O8" si="5">M8+$Q$2/COUNT($C$4:$AP$4)</f>
        <v>87.5</v>
      </c>
      <c r="P8" s="58"/>
      <c r="Q8" s="95">
        <f t="shared" ref="Q8" si="6">O8+$Q$2/COUNT($C$4:$AP$4)</f>
        <v>100</v>
      </c>
      <c r="R8" s="96"/>
      <c r="S8" s="94"/>
    </row>
    <row r="9" spans="1:42" s="28" customFormat="1" ht="16" thickBot="1">
      <c r="A9" s="4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42" s="55" customFormat="1" ht="21" thickBot="1">
      <c r="A10" s="52" t="s">
        <v>3</v>
      </c>
      <c r="B10" s="53"/>
      <c r="C10" s="8"/>
      <c r="D10" s="9"/>
      <c r="E10" s="8"/>
      <c r="F10" s="73"/>
      <c r="G10" s="8"/>
      <c r="H10" s="73"/>
      <c r="I10" s="8"/>
      <c r="J10" s="73"/>
      <c r="K10" s="8"/>
      <c r="L10" s="73"/>
      <c r="M10" s="8"/>
      <c r="N10" s="73"/>
      <c r="O10" s="8"/>
      <c r="P10" s="73"/>
      <c r="Q10" s="8"/>
      <c r="R10" s="9"/>
      <c r="S10" s="54"/>
    </row>
    <row r="11" spans="1:42" s="12" customFormat="1">
      <c r="A11" s="20" t="s">
        <v>4</v>
      </c>
      <c r="B11" s="21"/>
      <c r="C11" s="63">
        <v>1</v>
      </c>
      <c r="D11" s="64">
        <v>5</v>
      </c>
      <c r="E11" s="63">
        <v>8</v>
      </c>
      <c r="F11" s="74">
        <v>12</v>
      </c>
      <c r="G11" s="63">
        <v>5</v>
      </c>
      <c r="H11" s="74">
        <v>7</v>
      </c>
      <c r="I11" s="63">
        <v>9</v>
      </c>
      <c r="J11" s="74">
        <v>5</v>
      </c>
      <c r="K11" s="63">
        <v>8</v>
      </c>
      <c r="L11" s="74">
        <v>11</v>
      </c>
      <c r="M11" s="63"/>
      <c r="N11" s="74"/>
      <c r="O11" s="63"/>
      <c r="P11" s="74"/>
      <c r="Q11" s="63"/>
      <c r="R11" s="64"/>
      <c r="S11" s="11"/>
    </row>
    <row r="12" spans="1:42" s="13" customFormat="1" ht="16" thickBot="1">
      <c r="A12" s="25" t="s">
        <v>1</v>
      </c>
      <c r="B12" s="26"/>
      <c r="C12" s="65">
        <f>C11</f>
        <v>1</v>
      </c>
      <c r="D12" s="66">
        <f>C12+D11</f>
        <v>6</v>
      </c>
      <c r="E12" s="67">
        <f t="shared" ref="E12:R12" si="7">D12+E11</f>
        <v>14</v>
      </c>
      <c r="F12" s="75">
        <f t="shared" si="7"/>
        <v>26</v>
      </c>
      <c r="G12" s="65">
        <f t="shared" si="7"/>
        <v>31</v>
      </c>
      <c r="H12" s="75">
        <f t="shared" si="7"/>
        <v>38</v>
      </c>
      <c r="I12" s="65">
        <f t="shared" si="7"/>
        <v>47</v>
      </c>
      <c r="J12" s="75">
        <f t="shared" si="7"/>
        <v>52</v>
      </c>
      <c r="K12" s="65">
        <f t="shared" si="7"/>
        <v>60</v>
      </c>
      <c r="L12" s="75">
        <f t="shared" si="7"/>
        <v>71</v>
      </c>
      <c r="M12" s="65"/>
      <c r="N12" s="75"/>
      <c r="O12" s="65"/>
      <c r="P12" s="75"/>
      <c r="Q12" s="65"/>
      <c r="R12" s="66"/>
      <c r="S12" s="76"/>
    </row>
    <row r="13" spans="1:42" s="7" customFormat="1">
      <c r="A13" s="22" t="s">
        <v>8</v>
      </c>
      <c r="B13" s="23"/>
      <c r="C13" s="68">
        <f>SUM(C11:D11)</f>
        <v>6</v>
      </c>
      <c r="D13" s="69"/>
      <c r="E13" s="68">
        <f>SUM(E11:F11)</f>
        <v>20</v>
      </c>
      <c r="F13" s="69"/>
      <c r="G13" s="68">
        <f>SUM(G11:H11)</f>
        <v>12</v>
      </c>
      <c r="H13" s="69"/>
      <c r="I13" s="68">
        <f>SUM(I11:J11)</f>
        <v>14</v>
      </c>
      <c r="J13" s="69"/>
      <c r="K13" s="68">
        <f t="shared" ref="K13:R13" si="8">SUM(K11:L11)</f>
        <v>19</v>
      </c>
      <c r="L13" s="69"/>
      <c r="M13" s="68">
        <f t="shared" ref="M13:R13" si="9">SUM(M11:N11)</f>
        <v>0</v>
      </c>
      <c r="N13" s="69"/>
      <c r="O13" s="68">
        <f t="shared" ref="O13:R13" si="10">SUM(O11:P11)</f>
        <v>0</v>
      </c>
      <c r="P13" s="69"/>
      <c r="Q13" s="68">
        <f t="shared" ref="Q13:R13" si="11">SUM(Q11:R11)</f>
        <v>0</v>
      </c>
      <c r="R13" s="69"/>
      <c r="S13" s="77"/>
    </row>
    <row r="14" spans="1:42" s="6" customFormat="1" ht="16" thickBot="1">
      <c r="A14" s="15" t="s">
        <v>7</v>
      </c>
      <c r="B14" s="16"/>
      <c r="C14" s="90">
        <f>C13</f>
        <v>6</v>
      </c>
      <c r="D14" s="91"/>
      <c r="E14" s="90">
        <f>C14+E13</f>
        <v>26</v>
      </c>
      <c r="F14" s="92"/>
      <c r="G14" s="90">
        <f t="shared" ref="G14" si="12">E14+G13</f>
        <v>38</v>
      </c>
      <c r="H14" s="92"/>
      <c r="I14" s="90">
        <f t="shared" ref="I14" si="13">G14+I13</f>
        <v>52</v>
      </c>
      <c r="J14" s="92"/>
      <c r="K14" s="90">
        <f t="shared" ref="K14" si="14">I14+K13</f>
        <v>71</v>
      </c>
      <c r="L14" s="92"/>
      <c r="M14" s="90"/>
      <c r="N14" s="92"/>
      <c r="O14" s="90"/>
      <c r="P14" s="92"/>
      <c r="Q14" s="90"/>
      <c r="R14" s="91"/>
      <c r="S14" s="93"/>
    </row>
    <row r="15" spans="1:42" s="34" customFormat="1" ht="16" thickBot="1">
      <c r="A15" s="37"/>
      <c r="B15" s="83" t="s">
        <v>16</v>
      </c>
      <c r="C15" s="84">
        <f>C12/$Q$2</f>
        <v>0.01</v>
      </c>
      <c r="D15" s="85">
        <f t="shared" ref="D15:R15" si="15">D12/$Q$2</f>
        <v>0.06</v>
      </c>
      <c r="E15" s="84">
        <f t="shared" si="15"/>
        <v>0.14000000000000001</v>
      </c>
      <c r="F15" s="86">
        <f t="shared" si="15"/>
        <v>0.26</v>
      </c>
      <c r="G15" s="87">
        <f t="shared" si="15"/>
        <v>0.31</v>
      </c>
      <c r="H15" s="88">
        <f t="shared" si="15"/>
        <v>0.38</v>
      </c>
      <c r="I15" s="87">
        <f t="shared" si="15"/>
        <v>0.47</v>
      </c>
      <c r="J15" s="88">
        <f t="shared" si="15"/>
        <v>0.52</v>
      </c>
      <c r="K15" s="87">
        <f t="shared" si="15"/>
        <v>0.6</v>
      </c>
      <c r="L15" s="88">
        <f t="shared" si="15"/>
        <v>0.71</v>
      </c>
      <c r="M15" s="87">
        <f t="shared" si="15"/>
        <v>0</v>
      </c>
      <c r="N15" s="88">
        <f t="shared" si="15"/>
        <v>0</v>
      </c>
      <c r="O15" s="87">
        <f t="shared" si="15"/>
        <v>0</v>
      </c>
      <c r="P15" s="88">
        <f t="shared" si="15"/>
        <v>0</v>
      </c>
      <c r="Q15" s="87">
        <f t="shared" si="15"/>
        <v>0</v>
      </c>
      <c r="R15" s="89">
        <f t="shared" si="15"/>
        <v>0</v>
      </c>
    </row>
    <row r="16" spans="1:42" s="3" customFormat="1">
      <c r="A16" s="36"/>
    </row>
    <row r="17" spans="1:19" s="3" customFormat="1" ht="16" thickBot="1">
      <c r="A17" s="36"/>
    </row>
    <row r="18" spans="1:19" s="28" customFormat="1" ht="29" thickBot="1">
      <c r="A18" s="27" t="s">
        <v>11</v>
      </c>
      <c r="O18" s="35"/>
      <c r="P18" s="35"/>
      <c r="Q18" s="98"/>
      <c r="R18" s="35"/>
    </row>
    <row r="19" spans="1:19" s="113" customFormat="1" ht="21" thickBot="1">
      <c r="A19" s="108" t="s">
        <v>0</v>
      </c>
      <c r="B19" s="109"/>
      <c r="C19" s="110"/>
      <c r="D19" s="111"/>
      <c r="E19" s="110"/>
      <c r="F19" s="111"/>
      <c r="G19" s="112"/>
      <c r="H19" s="111"/>
      <c r="I19" s="110"/>
      <c r="J19" s="111"/>
      <c r="K19" s="110"/>
      <c r="L19" s="111"/>
      <c r="M19" s="110"/>
      <c r="N19" s="118"/>
      <c r="O19" s="110"/>
      <c r="P19" s="111"/>
      <c r="Q19" s="112"/>
      <c r="R19" s="111"/>
      <c r="S19" s="112"/>
    </row>
    <row r="20" spans="1:19" s="107" customFormat="1">
      <c r="A20" s="101" t="s">
        <v>14</v>
      </c>
      <c r="B20" s="102"/>
      <c r="C20" s="114">
        <f>$Q$1/COUNT($C$3:$DP$3)</f>
        <v>15.625</v>
      </c>
      <c r="D20" s="115">
        <f>C20+$Q$1/COUNT($C$3:$DP$3)</f>
        <v>31.25</v>
      </c>
      <c r="E20" s="114">
        <f t="shared" ref="E20:R20" si="16">D20+$Q$1/COUNT($C$3:$DP$3)</f>
        <v>46.875</v>
      </c>
      <c r="F20" s="115">
        <f t="shared" si="16"/>
        <v>62.5</v>
      </c>
      <c r="G20" s="116">
        <f t="shared" si="16"/>
        <v>78.125</v>
      </c>
      <c r="H20" s="115">
        <f t="shared" si="16"/>
        <v>93.75</v>
      </c>
      <c r="I20" s="114">
        <f t="shared" si="16"/>
        <v>109.375</v>
      </c>
      <c r="J20" s="115">
        <f t="shared" si="16"/>
        <v>125</v>
      </c>
      <c r="K20" s="114">
        <f t="shared" si="16"/>
        <v>140.625</v>
      </c>
      <c r="L20" s="115">
        <f t="shared" si="16"/>
        <v>156.25</v>
      </c>
      <c r="M20" s="114">
        <f t="shared" si="16"/>
        <v>171.875</v>
      </c>
      <c r="N20" s="117">
        <f t="shared" si="16"/>
        <v>187.5</v>
      </c>
      <c r="O20" s="114">
        <f t="shared" si="16"/>
        <v>203.125</v>
      </c>
      <c r="P20" s="115">
        <f t="shared" si="16"/>
        <v>218.75</v>
      </c>
      <c r="Q20" s="116">
        <f t="shared" si="16"/>
        <v>234.375</v>
      </c>
      <c r="R20" s="115">
        <f t="shared" si="16"/>
        <v>250</v>
      </c>
      <c r="S20" s="106"/>
    </row>
    <row r="21" spans="1:19" s="51" customFormat="1" ht="16" thickBot="1">
      <c r="A21" s="78" t="s">
        <v>15</v>
      </c>
      <c r="B21" s="79"/>
      <c r="C21" s="80">
        <f>$Q$1/COUNT($C$4:$AP$4)</f>
        <v>31.25</v>
      </c>
      <c r="D21" s="81"/>
      <c r="E21" s="80">
        <f>C21+$Q$1/COUNT($C$4:$AP$4)</f>
        <v>62.5</v>
      </c>
      <c r="F21" s="81"/>
      <c r="G21" s="82">
        <f t="shared" ref="G21" si="17">E21+$Q$1/COUNT($C$4:$AP$4)</f>
        <v>93.75</v>
      </c>
      <c r="H21" s="81"/>
      <c r="I21" s="80">
        <f t="shared" ref="I21" si="18">G21+$Q$1/COUNT($C$4:$AP$4)</f>
        <v>125</v>
      </c>
      <c r="J21" s="81"/>
      <c r="K21" s="80">
        <f t="shared" ref="K21" si="19">I21+$Q$1/COUNT($C$4:$AP$4)</f>
        <v>156.25</v>
      </c>
      <c r="L21" s="81"/>
      <c r="M21" s="80">
        <f t="shared" ref="M21" si="20">K21+$Q$1/COUNT($C$4:$AP$4)</f>
        <v>187.5</v>
      </c>
      <c r="N21" s="97"/>
      <c r="O21" s="80">
        <f t="shared" ref="O21" si="21">M21+$Q$1/COUNT($C$4:$AP$4)</f>
        <v>218.75</v>
      </c>
      <c r="P21" s="81"/>
      <c r="Q21" s="82">
        <f t="shared" ref="Q21" si="22">O21+$Q$1/COUNT($C$4:$AP$4)</f>
        <v>250</v>
      </c>
      <c r="R21" s="81"/>
      <c r="S21" s="94"/>
    </row>
    <row r="22" spans="1:19" s="136" customFormat="1" ht="16" outlineLevel="1" thickBot="1">
      <c r="A22" s="134"/>
      <c r="B22" s="137" t="s">
        <v>21</v>
      </c>
      <c r="C22" s="135">
        <f>$Q$1</f>
        <v>250</v>
      </c>
      <c r="D22" s="135">
        <f t="shared" ref="D22:R22" si="23">$Q$1</f>
        <v>250</v>
      </c>
      <c r="E22" s="135">
        <f t="shared" si="23"/>
        <v>250</v>
      </c>
      <c r="F22" s="135">
        <f t="shared" si="23"/>
        <v>250</v>
      </c>
      <c r="G22" s="135">
        <f t="shared" si="23"/>
        <v>250</v>
      </c>
      <c r="H22" s="135">
        <f t="shared" si="23"/>
        <v>250</v>
      </c>
      <c r="I22" s="135">
        <f t="shared" si="23"/>
        <v>250</v>
      </c>
      <c r="J22" s="135">
        <f t="shared" si="23"/>
        <v>250</v>
      </c>
      <c r="K22" s="135">
        <f t="shared" si="23"/>
        <v>250</v>
      </c>
      <c r="L22" s="135">
        <f t="shared" si="23"/>
        <v>250</v>
      </c>
      <c r="M22" s="135">
        <f t="shared" si="23"/>
        <v>250</v>
      </c>
      <c r="N22" s="135">
        <f t="shared" si="23"/>
        <v>250</v>
      </c>
      <c r="O22" s="135">
        <f t="shared" si="23"/>
        <v>250</v>
      </c>
      <c r="P22" s="135">
        <f t="shared" si="23"/>
        <v>250</v>
      </c>
      <c r="Q22" s="135">
        <f t="shared" si="23"/>
        <v>250</v>
      </c>
      <c r="R22" s="135">
        <f t="shared" si="23"/>
        <v>250</v>
      </c>
    </row>
    <row r="23" spans="1:19" s="34" customFormat="1" ht="16" thickBot="1">
      <c r="A23" s="37"/>
      <c r="O23" s="3"/>
      <c r="P23" s="3"/>
      <c r="Q23" s="3"/>
      <c r="R23" s="3"/>
    </row>
    <row r="24" spans="1:19" s="124" customFormat="1" ht="21" thickBot="1">
      <c r="A24" s="119" t="s">
        <v>3</v>
      </c>
      <c r="B24" s="120"/>
      <c r="C24" s="121"/>
      <c r="D24" s="122"/>
      <c r="E24" s="8"/>
      <c r="F24" s="9"/>
      <c r="G24" s="10"/>
      <c r="H24" s="9"/>
      <c r="I24" s="8"/>
      <c r="J24" s="9"/>
      <c r="K24" s="8"/>
      <c r="L24" s="9"/>
      <c r="M24" s="8"/>
      <c r="N24" s="73"/>
      <c r="O24" s="121"/>
      <c r="P24" s="122"/>
      <c r="Q24" s="123"/>
      <c r="R24" s="122"/>
      <c r="S24" s="123"/>
    </row>
    <row r="25" spans="1:19" s="12" customFormat="1">
      <c r="A25" s="20" t="s">
        <v>17</v>
      </c>
      <c r="B25" s="21"/>
      <c r="C25" s="60">
        <v>3</v>
      </c>
      <c r="D25" s="99">
        <v>14</v>
      </c>
      <c r="E25" s="60">
        <v>13</v>
      </c>
      <c r="F25" s="99">
        <v>16</v>
      </c>
      <c r="G25" s="60">
        <v>14</v>
      </c>
      <c r="H25" s="61">
        <v>15</v>
      </c>
      <c r="I25" s="62">
        <v>18</v>
      </c>
      <c r="J25" s="61">
        <v>17</v>
      </c>
      <c r="K25" s="62">
        <v>15</v>
      </c>
      <c r="L25" s="99">
        <v>16</v>
      </c>
      <c r="M25" s="60"/>
      <c r="N25" s="61"/>
      <c r="O25" s="62"/>
      <c r="P25" s="61"/>
      <c r="Q25" s="62"/>
      <c r="R25" s="61"/>
      <c r="S25" s="11"/>
    </row>
    <row r="26" spans="1:19" s="133" customFormat="1" ht="16" thickBot="1">
      <c r="A26" s="126" t="s">
        <v>18</v>
      </c>
      <c r="B26" s="127"/>
      <c r="C26" s="128">
        <f>C25</f>
        <v>3</v>
      </c>
      <c r="D26" s="129">
        <f>C26+D25</f>
        <v>17</v>
      </c>
      <c r="E26" s="128">
        <f t="shared" ref="E26" si="24">D26+E25</f>
        <v>30</v>
      </c>
      <c r="F26" s="129">
        <f t="shared" ref="F26" si="25">E26+F25</f>
        <v>46</v>
      </c>
      <c r="G26" s="128">
        <f t="shared" ref="G26" si="26">F26+G25</f>
        <v>60</v>
      </c>
      <c r="H26" s="130">
        <f t="shared" ref="H26" si="27">G26+H25</f>
        <v>75</v>
      </c>
      <c r="I26" s="131">
        <f t="shared" ref="I26" si="28">H26+I25</f>
        <v>93</v>
      </c>
      <c r="J26" s="130">
        <f t="shared" ref="J26" si="29">I26+J25</f>
        <v>110</v>
      </c>
      <c r="K26" s="131">
        <f t="shared" ref="K26" si="30">J26+K25</f>
        <v>125</v>
      </c>
      <c r="L26" s="129">
        <f t="shared" ref="L26" si="31">K26+L25</f>
        <v>141</v>
      </c>
      <c r="M26" s="128"/>
      <c r="N26" s="130"/>
      <c r="O26" s="131"/>
      <c r="P26" s="130"/>
      <c r="Q26" s="131"/>
      <c r="R26" s="130"/>
      <c r="S26" s="132"/>
    </row>
    <row r="27" spans="1:19" s="47" customFormat="1" ht="16" thickBot="1">
      <c r="A27" s="70"/>
      <c r="B27" s="48" t="s">
        <v>20</v>
      </c>
      <c r="C27" s="71">
        <f>1/C15*C26</f>
        <v>300</v>
      </c>
      <c r="D27" s="71">
        <f t="shared" ref="D27:L27" si="32">1/D15*D26</f>
        <v>283.33333333333337</v>
      </c>
      <c r="E27" s="71">
        <f t="shared" si="32"/>
        <v>214.28571428571428</v>
      </c>
      <c r="F27" s="71">
        <f t="shared" si="32"/>
        <v>176.92307692307691</v>
      </c>
      <c r="G27" s="71">
        <f t="shared" si="32"/>
        <v>193.54838709677421</v>
      </c>
      <c r="H27" s="71">
        <f t="shared" si="32"/>
        <v>197.36842105263159</v>
      </c>
      <c r="I27" s="71">
        <f t="shared" si="32"/>
        <v>197.87234042553192</v>
      </c>
      <c r="J27" s="71">
        <f t="shared" si="32"/>
        <v>211.53846153846152</v>
      </c>
      <c r="K27" s="71">
        <f t="shared" si="32"/>
        <v>208.33333333333334</v>
      </c>
      <c r="L27" s="71">
        <f t="shared" si="32"/>
        <v>198.59154929577466</v>
      </c>
      <c r="M27" s="71"/>
      <c r="N27" s="100"/>
      <c r="O27" s="71"/>
      <c r="P27" s="72"/>
      <c r="Q27" s="125"/>
      <c r="R27" s="72"/>
    </row>
    <row r="28" spans="1:19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 t="s">
        <v>22</v>
      </c>
      <c r="N36" s="3"/>
      <c r="O36" s="3"/>
      <c r="P36" s="3"/>
      <c r="Q36" s="3"/>
      <c r="R36" s="3"/>
      <c r="S36" s="3"/>
    </row>
    <row r="37" spans="2:19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</sheetData>
  <mergeCells count="69">
    <mergeCell ref="A19:B19"/>
    <mergeCell ref="B1:E2"/>
    <mergeCell ref="A24:B24"/>
    <mergeCell ref="A25:B25"/>
    <mergeCell ref="A26:B26"/>
    <mergeCell ref="K21:L21"/>
    <mergeCell ref="M21:N21"/>
    <mergeCell ref="O21:P21"/>
    <mergeCell ref="Q21:R21"/>
    <mergeCell ref="A21:B21"/>
    <mergeCell ref="A20:B20"/>
    <mergeCell ref="C21:D21"/>
    <mergeCell ref="E21:F21"/>
    <mergeCell ref="G21:H21"/>
    <mergeCell ref="I21:J21"/>
    <mergeCell ref="Q13:R13"/>
    <mergeCell ref="A12:B12"/>
    <mergeCell ref="C4:D4"/>
    <mergeCell ref="E4:F4"/>
    <mergeCell ref="G4:H4"/>
    <mergeCell ref="I4:J4"/>
    <mergeCell ref="K4:L4"/>
    <mergeCell ref="M1:P1"/>
    <mergeCell ref="U4:V4"/>
    <mergeCell ref="W4:X4"/>
    <mergeCell ref="Y4:Z4"/>
    <mergeCell ref="M4:N4"/>
    <mergeCell ref="O4:P4"/>
    <mergeCell ref="Q4:R4"/>
    <mergeCell ref="AM4:AN4"/>
    <mergeCell ref="AO4:AP4"/>
    <mergeCell ref="E8:F8"/>
    <mergeCell ref="G8:H8"/>
    <mergeCell ref="I8:J8"/>
    <mergeCell ref="K8:L8"/>
    <mergeCell ref="M8:N8"/>
    <mergeCell ref="O8:P8"/>
    <mergeCell ref="Q8:R8"/>
    <mergeCell ref="AA4:AB4"/>
    <mergeCell ref="AC4:AD4"/>
    <mergeCell ref="AE4:AF4"/>
    <mergeCell ref="AG4:AH4"/>
    <mergeCell ref="AI4:AJ4"/>
    <mergeCell ref="AK4:AL4"/>
    <mergeCell ref="S4:T4"/>
    <mergeCell ref="M2:P2"/>
    <mergeCell ref="A10:B10"/>
    <mergeCell ref="A11:B11"/>
    <mergeCell ref="A13:B13"/>
    <mergeCell ref="C13:D13"/>
    <mergeCell ref="E13:F13"/>
    <mergeCell ref="G13:H13"/>
    <mergeCell ref="I13:J13"/>
    <mergeCell ref="K13:L13"/>
    <mergeCell ref="M13:N13"/>
    <mergeCell ref="A8:B8"/>
    <mergeCell ref="C8:D8"/>
    <mergeCell ref="A6:B6"/>
    <mergeCell ref="A7:B7"/>
    <mergeCell ref="O13:P13"/>
    <mergeCell ref="M14:N14"/>
    <mergeCell ref="O14:P14"/>
    <mergeCell ref="Q14:R14"/>
    <mergeCell ref="A14:B14"/>
    <mergeCell ref="C14:D14"/>
    <mergeCell ref="E14:F14"/>
    <mergeCell ref="G14:H14"/>
    <mergeCell ref="I14:J14"/>
    <mergeCell ref="K14:L1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J7" sqref="J7"/>
    </sheetView>
  </sheetViews>
  <sheetFormatPr baseColWidth="10" defaultRowHeight="15" x14ac:dyDescent="0"/>
  <sheetData>
    <row r="2" spans="2:2">
      <c r="B2" s="14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1" workbookViewId="0">
      <selection activeCell="R7" sqref="R7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SOLL-IST-Werte</vt:lpstr>
      <vt:lpstr>Release Fortschritt</vt:lpstr>
      <vt:lpstr>Release Aufwände</vt:lpstr>
    </vt:vector>
  </TitlesOfParts>
  <Company>Kpt|Kip consulting &amp; mediadesign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Marquart</dc:creator>
  <cp:lastModifiedBy>Alexander Marquart</cp:lastModifiedBy>
  <dcterms:created xsi:type="dcterms:W3CDTF">2013-09-27T13:20:52Z</dcterms:created>
  <dcterms:modified xsi:type="dcterms:W3CDTF">2013-09-29T20:31:59Z</dcterms:modified>
</cp:coreProperties>
</file>